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arts  input" sheetId="1" r:id="rId1"/>
    <sheet name="Energ. &amp; Volt  input" sheetId="2" r:id="rId2"/>
    <sheet name="F.Fruengel" sheetId="3" r:id="rId3"/>
  </sheets>
  <definedNames/>
  <calcPr fullCalcOnLoad="1"/>
</workbook>
</file>

<file path=xl/sharedStrings.xml><?xml version="1.0" encoding="utf-8"?>
<sst xmlns="http://schemas.openxmlformats.org/spreadsheetml/2006/main" count="181" uniqueCount="77">
  <si>
    <t>MARX Kaskade - Stoss-Spannungs-Generator</t>
  </si>
  <si>
    <t>Stossenergie</t>
  </si>
  <si>
    <t>Stoss-Spannung</t>
  </si>
  <si>
    <t>Stufenzahl</t>
  </si>
  <si>
    <t>J</t>
  </si>
  <si>
    <t>U =</t>
  </si>
  <si>
    <t>n =</t>
  </si>
  <si>
    <t>C =</t>
  </si>
  <si>
    <t>Stufen-Ladespannung</t>
  </si>
  <si>
    <t>Ust =</t>
  </si>
  <si>
    <t>s</t>
  </si>
  <si>
    <t>Auflade-Zeitkonstante</t>
  </si>
  <si>
    <t>Gesamtwiderstand</t>
  </si>
  <si>
    <t>R =</t>
  </si>
  <si>
    <t>T =</t>
  </si>
  <si>
    <r>
      <t>t</t>
    </r>
    <r>
      <rPr>
        <sz val="10"/>
        <rFont val="Arial"/>
        <family val="0"/>
      </rPr>
      <t xml:space="preserve"> =</t>
    </r>
  </si>
  <si>
    <t>MOhm</t>
  </si>
  <si>
    <t>Stufenkapazität</t>
  </si>
  <si>
    <t>Cst =</t>
  </si>
  <si>
    <t>Einzelwiderstand</t>
  </si>
  <si>
    <t>Rst =</t>
  </si>
  <si>
    <t>kOhm</t>
  </si>
  <si>
    <t>Gesamtkapazität, serie</t>
  </si>
  <si>
    <t>Gesamtkapazität, parallel</t>
  </si>
  <si>
    <t>Cpar =</t>
  </si>
  <si>
    <t>max. Ladestrom</t>
  </si>
  <si>
    <t>Imax =</t>
  </si>
  <si>
    <t>mA</t>
  </si>
  <si>
    <t>mittl. Leistung DC Speisung</t>
  </si>
  <si>
    <t>P =</t>
  </si>
  <si>
    <t>W</t>
  </si>
  <si>
    <t>Zusatz-Seriewid. DC-Speisung</t>
  </si>
  <si>
    <t>Rfeed</t>
  </si>
  <si>
    <t>kV</t>
  </si>
  <si>
    <t>nF</t>
  </si>
  <si>
    <t>W =</t>
  </si>
  <si>
    <t>s     &lt;--- Achtung: Formelausnahme INT(...) zwecks Vgl.mit dem Buchbeispiel)</t>
  </si>
  <si>
    <t>W (inkl. 50% Verlust in den R's)</t>
  </si>
  <si>
    <t>ILmax =</t>
  </si>
  <si>
    <t>W (inkl. 50% Verlust)</t>
  </si>
  <si>
    <t>max. Ladestromspitze</t>
  </si>
  <si>
    <t>Einzelwiderstand (Stufe)</t>
  </si>
  <si>
    <t>Effektiv Ladestrom</t>
  </si>
  <si>
    <t>ILeff =</t>
  </si>
  <si>
    <t>max. charging current</t>
  </si>
  <si>
    <t>RMS charging current</t>
  </si>
  <si>
    <t>average DC power consumption</t>
  </si>
  <si>
    <t>capacitance per stage</t>
  </si>
  <si>
    <t>charging resistors (stage)</t>
  </si>
  <si>
    <t>additional, current limiting serial resistor</t>
  </si>
  <si>
    <t>charging voltage per stage</t>
  </si>
  <si>
    <t>number of stages</t>
  </si>
  <si>
    <t>pulse-energy</t>
  </si>
  <si>
    <t>pulse-voltage</t>
  </si>
  <si>
    <t>total resistance</t>
  </si>
  <si>
    <t>total serial capacitance</t>
  </si>
  <si>
    <t>total parallel resistance</t>
  </si>
  <si>
    <t>charging time constant</t>
  </si>
  <si>
    <t>charging time (=period of firing)</t>
  </si>
  <si>
    <r>
      <t>t</t>
    </r>
    <r>
      <rPr>
        <sz val="10"/>
        <rFont val="Arial"/>
        <family val="0"/>
      </rPr>
      <t xml:space="preserve"> = 1</t>
    </r>
  </si>
  <si>
    <t>T[s]</t>
  </si>
  <si>
    <r>
      <t>1-exp(-T/</t>
    </r>
    <r>
      <rPr>
        <sz val="10"/>
        <rFont val="Symbol"/>
        <family val="1"/>
      </rPr>
      <t>t</t>
    </r>
    <r>
      <rPr>
        <sz val="10"/>
        <rFont val="Arial"/>
        <family val="0"/>
      </rPr>
      <t>)</t>
    </r>
  </si>
  <si>
    <t>U</t>
  </si>
  <si>
    <t>95% Aufladezeit (=Periode)</t>
  </si>
  <si>
    <t>Marx Beispiel Kurt / 5-Stufen Pilot-Mini-Marx</t>
  </si>
  <si>
    <t>input</t>
  </si>
  <si>
    <t>calculated</t>
  </si>
  <si>
    <t>Beispiel aus: Impulstechnik, F.Fruengel, Leipzig 1960, S.127</t>
  </si>
  <si>
    <t>Beispiel: Kurt's / 20-Stufen Mini-Marx</t>
  </si>
  <si>
    <t>Stoss-Spannung (max.)</t>
  </si>
  <si>
    <t>kOhm  -----&gt; Pmax =</t>
  </si>
  <si>
    <t>MOhm -----&gt; Pmax =</t>
  </si>
  <si>
    <t>pulse-voltage (max./asymptotic)</t>
  </si>
  <si>
    <t>s  -----&gt; für 95% Stoss-Spannung U</t>
  </si>
  <si>
    <t>Translation to English:</t>
  </si>
  <si>
    <t>Rfeed =</t>
  </si>
  <si>
    <t>95% charging time (= firing period)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</si>
</sst>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%"/>
    <numFmt numFmtId="166" formatCode="0.0"/>
    <numFmt numFmtId="167" formatCode="0.000E+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3" sqref="A3"/>
    </sheetView>
  </sheetViews>
  <sheetFormatPr defaultColWidth="11.421875" defaultRowHeight="12.75"/>
  <cols>
    <col min="1" max="16384" width="9.140625" style="0" customWidth="1"/>
  </cols>
  <sheetData>
    <row r="1" ht="20.25">
      <c r="A1" s="2" t="s">
        <v>0</v>
      </c>
    </row>
    <row r="3" spans="3:5" ht="12.75">
      <c r="C3" s="26" t="s">
        <v>65</v>
      </c>
      <c r="E3" s="9" t="s">
        <v>66</v>
      </c>
    </row>
    <row r="5" spans="1:10" ht="12.75">
      <c r="A5" s="1" t="s">
        <v>68</v>
      </c>
      <c r="J5" t="s">
        <v>74</v>
      </c>
    </row>
    <row r="7" spans="1:10" ht="12.75">
      <c r="A7" t="s">
        <v>17</v>
      </c>
      <c r="D7" s="4" t="s">
        <v>18</v>
      </c>
      <c r="E7" s="8">
        <v>2.02</v>
      </c>
      <c r="F7" t="s">
        <v>34</v>
      </c>
      <c r="J7" t="s">
        <v>47</v>
      </c>
    </row>
    <row r="8" spans="1:10" ht="12.75">
      <c r="A8" t="s">
        <v>41</v>
      </c>
      <c r="D8" s="4" t="s">
        <v>20</v>
      </c>
      <c r="E8" s="6">
        <v>100</v>
      </c>
      <c r="F8" t="s">
        <v>70</v>
      </c>
      <c r="G8" s="29"/>
      <c r="H8" s="12">
        <f>E22*E22*0.001*E8</f>
        <v>0.09867988246129557</v>
      </c>
      <c r="I8" t="s">
        <v>30</v>
      </c>
      <c r="J8" t="s">
        <v>48</v>
      </c>
    </row>
    <row r="9" spans="1:10" ht="12.75">
      <c r="A9" t="s">
        <v>31</v>
      </c>
      <c r="D9" s="4" t="s">
        <v>32</v>
      </c>
      <c r="E9" s="6">
        <v>30</v>
      </c>
      <c r="F9" t="s">
        <v>71</v>
      </c>
      <c r="G9" s="29"/>
      <c r="H9" s="12">
        <f>E22*E22*E9</f>
        <v>29.603964738388672</v>
      </c>
      <c r="I9" t="s">
        <v>30</v>
      </c>
      <c r="J9" t="s">
        <v>49</v>
      </c>
    </row>
    <row r="10" spans="1:10" ht="12.75">
      <c r="A10" t="s">
        <v>8</v>
      </c>
      <c r="D10" s="4" t="s">
        <v>9</v>
      </c>
      <c r="E10" s="8">
        <v>30</v>
      </c>
      <c r="F10" t="s">
        <v>33</v>
      </c>
      <c r="J10" t="s">
        <v>50</v>
      </c>
    </row>
    <row r="11" spans="1:10" ht="12.75">
      <c r="A11" t="s">
        <v>3</v>
      </c>
      <c r="D11" s="4" t="s">
        <v>6</v>
      </c>
      <c r="E11" s="6">
        <v>20</v>
      </c>
      <c r="J11" t="s">
        <v>51</v>
      </c>
    </row>
    <row r="13" spans="1:10" ht="12.75">
      <c r="A13" t="s">
        <v>1</v>
      </c>
      <c r="D13" s="4" t="s">
        <v>35</v>
      </c>
      <c r="E13" s="7">
        <f>E11*0.001*E7*E10*E10/2</f>
        <v>18.18</v>
      </c>
      <c r="F13" t="s">
        <v>4</v>
      </c>
      <c r="J13" t="s">
        <v>52</v>
      </c>
    </row>
    <row r="14" spans="1:10" ht="12.75">
      <c r="A14" t="s">
        <v>69</v>
      </c>
      <c r="D14" s="4" t="s">
        <v>5</v>
      </c>
      <c r="E14" s="10">
        <f>E10*E11</f>
        <v>600</v>
      </c>
      <c r="F14" t="s">
        <v>33</v>
      </c>
      <c r="J14" t="s">
        <v>72</v>
      </c>
    </row>
    <row r="16" spans="1:10" ht="12.75">
      <c r="A16" t="s">
        <v>12</v>
      </c>
      <c r="D16" s="4" t="s">
        <v>13</v>
      </c>
      <c r="E16" s="7">
        <f>0.002*E8*E11+E9</f>
        <v>34</v>
      </c>
      <c r="F16" t="s">
        <v>16</v>
      </c>
      <c r="J16" t="s">
        <v>54</v>
      </c>
    </row>
    <row r="17" spans="1:10" ht="12.75">
      <c r="A17" t="s">
        <v>22</v>
      </c>
      <c r="D17" s="4" t="s">
        <v>7</v>
      </c>
      <c r="E17" s="7">
        <f>E7/E11</f>
        <v>0.101</v>
      </c>
      <c r="F17" t="s">
        <v>34</v>
      </c>
      <c r="J17" t="s">
        <v>55</v>
      </c>
    </row>
    <row r="18" spans="1:10" ht="12.75">
      <c r="A18" t="s">
        <v>23</v>
      </c>
      <c r="D18" s="4" t="s">
        <v>24</v>
      </c>
      <c r="E18" s="11">
        <f>E7*E11</f>
        <v>40.4</v>
      </c>
      <c r="F18" t="s">
        <v>34</v>
      </c>
      <c r="J18" t="s">
        <v>56</v>
      </c>
    </row>
    <row r="19" spans="1:10" ht="12.75">
      <c r="A19" t="s">
        <v>11</v>
      </c>
      <c r="D19" s="5" t="s">
        <v>15</v>
      </c>
      <c r="E19" s="7">
        <f>E16*0.001*E18</f>
        <v>1.3736000000000002</v>
      </c>
      <c r="F19" t="s">
        <v>10</v>
      </c>
      <c r="J19" t="s">
        <v>57</v>
      </c>
    </row>
    <row r="21" spans="1:10" ht="12.75">
      <c r="A21" t="s">
        <v>63</v>
      </c>
      <c r="D21" s="4" t="s">
        <v>14</v>
      </c>
      <c r="E21" s="9">
        <f>3*E19</f>
        <v>4.120800000000001</v>
      </c>
      <c r="F21" t="s">
        <v>73</v>
      </c>
      <c r="J21" t="s">
        <v>58</v>
      </c>
    </row>
    <row r="22" spans="1:10" ht="12.75">
      <c r="A22" t="s">
        <v>25</v>
      </c>
      <c r="D22" s="4" t="s">
        <v>38</v>
      </c>
      <c r="E22" s="12">
        <f>E10/(E9+2*0.001*E8)</f>
        <v>0.9933774834437087</v>
      </c>
      <c r="F22" t="s">
        <v>27</v>
      </c>
      <c r="J22" t="s">
        <v>44</v>
      </c>
    </row>
    <row r="23" spans="1:10" ht="12.75">
      <c r="A23" t="s">
        <v>42</v>
      </c>
      <c r="D23" s="4" t="s">
        <v>43</v>
      </c>
      <c r="E23" s="12">
        <f>E24/(E10)</f>
        <v>0.29411764705882343</v>
      </c>
      <c r="F23" t="s">
        <v>27</v>
      </c>
      <c r="J23" t="s">
        <v>45</v>
      </c>
    </row>
    <row r="24" spans="1:10" ht="12.75">
      <c r="A24" t="s">
        <v>28</v>
      </c>
      <c r="D24" s="4" t="s">
        <v>29</v>
      </c>
      <c r="E24" s="12">
        <f>2*E13/E21</f>
        <v>8.823529411764703</v>
      </c>
      <c r="F24" t="s">
        <v>37</v>
      </c>
      <c r="J24" t="s">
        <v>46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&amp;L&amp;F&amp;C&amp;A&amp;R24.6.2005 / K.Schraner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3" sqref="A3"/>
    </sheetView>
  </sheetViews>
  <sheetFormatPr defaultColWidth="11.421875" defaultRowHeight="12.75"/>
  <cols>
    <col min="1" max="16384" width="9.140625" style="0" customWidth="1"/>
  </cols>
  <sheetData>
    <row r="1" ht="20.25">
      <c r="A1" s="2" t="s">
        <v>0</v>
      </c>
    </row>
    <row r="3" spans="3:5" ht="12.75">
      <c r="C3" s="26" t="s">
        <v>65</v>
      </c>
      <c r="E3" s="9" t="s">
        <v>66</v>
      </c>
    </row>
    <row r="4" spans="14:15" ht="12.75">
      <c r="N4" s="5" t="s">
        <v>59</v>
      </c>
      <c r="O4" s="4" t="s">
        <v>62</v>
      </c>
    </row>
    <row r="5" spans="1:15" ht="12.75">
      <c r="A5" s="1" t="s">
        <v>64</v>
      </c>
      <c r="J5" t="s">
        <v>74</v>
      </c>
      <c r="N5" s="20" t="s">
        <v>60</v>
      </c>
      <c r="O5" s="22" t="s">
        <v>61</v>
      </c>
    </row>
    <row r="6" spans="8:15" ht="12.75">
      <c r="H6" s="13"/>
      <c r="I6" s="14"/>
      <c r="K6" s="14"/>
      <c r="L6" s="14"/>
      <c r="N6" s="4">
        <v>0</v>
      </c>
      <c r="O6" s="21">
        <f aca="true" t="shared" si="0" ref="O6:O14">(1-EXP(-N6))</f>
        <v>0</v>
      </c>
    </row>
    <row r="7" spans="1:15" ht="12.75">
      <c r="A7" t="s">
        <v>1</v>
      </c>
      <c r="D7" s="4" t="s">
        <v>35</v>
      </c>
      <c r="E7" s="6">
        <v>18.18</v>
      </c>
      <c r="F7" t="s">
        <v>4</v>
      </c>
      <c r="H7" s="14"/>
      <c r="J7" t="s">
        <v>52</v>
      </c>
      <c r="K7" s="15"/>
      <c r="L7" s="16"/>
      <c r="N7" s="4">
        <v>0.5</v>
      </c>
      <c r="O7" s="21">
        <f t="shared" si="0"/>
        <v>0.3934693402873666</v>
      </c>
    </row>
    <row r="8" spans="1:15" ht="12.75">
      <c r="A8" t="s">
        <v>2</v>
      </c>
      <c r="D8" s="4" t="s">
        <v>5</v>
      </c>
      <c r="E8" s="25">
        <v>600</v>
      </c>
      <c r="F8" t="s">
        <v>33</v>
      </c>
      <c r="H8" s="14"/>
      <c r="J8" t="s">
        <v>53</v>
      </c>
      <c r="K8" s="15"/>
      <c r="L8" s="17"/>
      <c r="N8" s="4">
        <v>1</v>
      </c>
      <c r="O8" s="21">
        <f t="shared" si="0"/>
        <v>0.6321205588285577</v>
      </c>
    </row>
    <row r="9" spans="1:15" ht="12.75">
      <c r="A9" t="s">
        <v>3</v>
      </c>
      <c r="D9" s="4" t="s">
        <v>6</v>
      </c>
      <c r="E9" s="6">
        <v>20</v>
      </c>
      <c r="H9" s="14"/>
      <c r="J9" t="s">
        <v>51</v>
      </c>
      <c r="K9" s="15"/>
      <c r="L9" s="14"/>
      <c r="N9" s="4">
        <v>2</v>
      </c>
      <c r="O9" s="21">
        <f t="shared" si="0"/>
        <v>0.8646647167633873</v>
      </c>
    </row>
    <row r="10" spans="1:15" ht="12.75">
      <c r="A10" t="s">
        <v>63</v>
      </c>
      <c r="D10" s="4" t="s">
        <v>14</v>
      </c>
      <c r="E10" s="6">
        <v>4.120800000000001</v>
      </c>
      <c r="F10" t="s">
        <v>73</v>
      </c>
      <c r="H10" s="14"/>
      <c r="J10" t="s">
        <v>76</v>
      </c>
      <c r="K10" s="15"/>
      <c r="L10" s="14"/>
      <c r="N10" s="23">
        <v>3</v>
      </c>
      <c r="O10" s="24">
        <f t="shared" si="0"/>
        <v>0.950212931632136</v>
      </c>
    </row>
    <row r="11" spans="1:15" ht="12.75">
      <c r="A11" t="s">
        <v>31</v>
      </c>
      <c r="D11" s="4" t="s">
        <v>75</v>
      </c>
      <c r="E11" s="6">
        <v>30</v>
      </c>
      <c r="F11" t="s">
        <v>71</v>
      </c>
      <c r="H11" s="12">
        <f>E21*E21*E11</f>
        <v>29.603964738388672</v>
      </c>
      <c r="J11" t="s">
        <v>49</v>
      </c>
      <c r="K11" s="15"/>
      <c r="L11" s="14"/>
      <c r="N11" s="4">
        <v>4</v>
      </c>
      <c r="O11" s="21">
        <f t="shared" si="0"/>
        <v>0.9816843611112658</v>
      </c>
    </row>
    <row r="12" spans="4:15" ht="12.75">
      <c r="D12" s="4"/>
      <c r="H12" s="14"/>
      <c r="J12" s="14"/>
      <c r="K12" s="15"/>
      <c r="L12" s="14"/>
      <c r="N12" s="4">
        <v>5</v>
      </c>
      <c r="O12" s="21">
        <f t="shared" si="0"/>
        <v>0.9932620530009145</v>
      </c>
    </row>
    <row r="13" spans="1:15" ht="12.75">
      <c r="A13" t="s">
        <v>22</v>
      </c>
      <c r="D13" s="4" t="s">
        <v>7</v>
      </c>
      <c r="E13" s="7">
        <f>1000*2*E7/(E8*E8)</f>
        <v>0.101</v>
      </c>
      <c r="F13" t="s">
        <v>34</v>
      </c>
      <c r="H13" s="14"/>
      <c r="J13" t="s">
        <v>55</v>
      </c>
      <c r="K13" s="15"/>
      <c r="L13" s="17"/>
      <c r="N13" s="4">
        <v>6</v>
      </c>
      <c r="O13" s="21">
        <f t="shared" si="0"/>
        <v>0.9975212478233336</v>
      </c>
    </row>
    <row r="14" spans="1:15" ht="12.75">
      <c r="A14" t="s">
        <v>17</v>
      </c>
      <c r="D14" s="4" t="s">
        <v>18</v>
      </c>
      <c r="E14" s="7">
        <f>E13*E9</f>
        <v>2.02</v>
      </c>
      <c r="F14" t="s">
        <v>34</v>
      </c>
      <c r="G14" s="3"/>
      <c r="H14" s="14"/>
      <c r="J14" t="s">
        <v>47</v>
      </c>
      <c r="K14" s="15"/>
      <c r="L14" s="17"/>
      <c r="N14" s="4">
        <v>7</v>
      </c>
      <c r="O14" s="21">
        <f t="shared" si="0"/>
        <v>0.9990881180344455</v>
      </c>
    </row>
    <row r="15" spans="1:12" ht="12.75">
      <c r="A15" t="s">
        <v>8</v>
      </c>
      <c r="D15" s="4" t="s">
        <v>9</v>
      </c>
      <c r="E15" s="7">
        <f>E8/E9</f>
        <v>30</v>
      </c>
      <c r="F15" t="s">
        <v>33</v>
      </c>
      <c r="G15" s="3"/>
      <c r="H15" s="14"/>
      <c r="J15" t="s">
        <v>50</v>
      </c>
      <c r="K15" s="15"/>
      <c r="L15" s="16"/>
    </row>
    <row r="16" spans="1:12" ht="12.75">
      <c r="A16" t="s">
        <v>11</v>
      </c>
      <c r="D16" s="5" t="s">
        <v>15</v>
      </c>
      <c r="E16" s="7">
        <f>(E10/3)</f>
        <v>1.3736000000000004</v>
      </c>
      <c r="F16" t="s">
        <v>10</v>
      </c>
      <c r="H16" s="14"/>
      <c r="J16" t="s">
        <v>57</v>
      </c>
      <c r="K16" s="18"/>
      <c r="L16" s="16"/>
    </row>
    <row r="17" spans="1:12" ht="12.75">
      <c r="A17" t="s">
        <v>23</v>
      </c>
      <c r="D17" s="4" t="s">
        <v>24</v>
      </c>
      <c r="E17" s="7">
        <f>E14*E9</f>
        <v>40.4</v>
      </c>
      <c r="F17" t="s">
        <v>34</v>
      </c>
      <c r="H17" s="14"/>
      <c r="J17" t="s">
        <v>56</v>
      </c>
      <c r="K17" s="15"/>
      <c r="L17" s="17"/>
    </row>
    <row r="18" spans="1:14" ht="12.75">
      <c r="A18" t="s">
        <v>12</v>
      </c>
      <c r="D18" s="4" t="s">
        <v>13</v>
      </c>
      <c r="E18" s="7">
        <f>1000*E16/E17</f>
        <v>34.00000000000001</v>
      </c>
      <c r="F18" t="s">
        <v>16</v>
      </c>
      <c r="H18" s="14"/>
      <c r="J18" t="s">
        <v>54</v>
      </c>
      <c r="K18" s="15"/>
      <c r="L18" s="16"/>
      <c r="M18" s="14"/>
      <c r="N18" s="14"/>
    </row>
    <row r="19" spans="1:14" ht="12.75">
      <c r="A19" t="s">
        <v>19</v>
      </c>
      <c r="D19" s="4" t="s">
        <v>20</v>
      </c>
      <c r="E19" s="7">
        <f>500*(E18-E11)/E9</f>
        <v>100.00000000000018</v>
      </c>
      <c r="F19" t="s">
        <v>70</v>
      </c>
      <c r="G19" s="29"/>
      <c r="H19" s="12">
        <f>E21*E21*0.001*E19</f>
        <v>0.09867988246129575</v>
      </c>
      <c r="J19" t="s">
        <v>48</v>
      </c>
      <c r="K19" s="15"/>
      <c r="L19" s="14"/>
      <c r="M19" s="14"/>
      <c r="N19" s="14"/>
    </row>
    <row r="20" spans="5:14" ht="12.75">
      <c r="E20" s="3"/>
      <c r="H20" s="14"/>
      <c r="J20" s="14"/>
      <c r="K20" s="14"/>
      <c r="L20" s="14"/>
      <c r="M20" s="14"/>
      <c r="N20" s="14"/>
    </row>
    <row r="21" spans="1:14" ht="12.75">
      <c r="A21" t="s">
        <v>40</v>
      </c>
      <c r="D21" s="4" t="s">
        <v>26</v>
      </c>
      <c r="E21" s="7">
        <f>E15/(E11+2*0.001*E19)</f>
        <v>0.9933774834437087</v>
      </c>
      <c r="F21" t="s">
        <v>27</v>
      </c>
      <c r="H21" s="14"/>
      <c r="J21" t="s">
        <v>44</v>
      </c>
      <c r="K21" s="15"/>
      <c r="L21" s="19"/>
      <c r="M21" s="14"/>
      <c r="N21" s="14"/>
    </row>
    <row r="22" spans="1:14" ht="12.75">
      <c r="A22" t="s">
        <v>42</v>
      </c>
      <c r="D22" s="4" t="s">
        <v>43</v>
      </c>
      <c r="E22" s="12">
        <f>E23/(E15)</f>
        <v>0.29411764705882343</v>
      </c>
      <c r="F22" t="s">
        <v>27</v>
      </c>
      <c r="H22" s="14"/>
      <c r="J22" t="s">
        <v>45</v>
      </c>
      <c r="K22" s="15"/>
      <c r="L22" s="19"/>
      <c r="M22" s="14"/>
      <c r="N22" s="14"/>
    </row>
    <row r="23" spans="1:14" ht="12.75">
      <c r="A23" t="s">
        <v>28</v>
      </c>
      <c r="D23" s="4" t="s">
        <v>29</v>
      </c>
      <c r="E23" s="7">
        <f>2*E7/E10</f>
        <v>8.823529411764703</v>
      </c>
      <c r="F23" t="s">
        <v>39</v>
      </c>
      <c r="H23" s="14"/>
      <c r="J23" t="s">
        <v>46</v>
      </c>
      <c r="K23" s="15"/>
      <c r="L23" s="14"/>
      <c r="M23" s="14"/>
      <c r="N23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3" sqref="A3"/>
    </sheetView>
  </sheetViews>
  <sheetFormatPr defaultColWidth="11.421875" defaultRowHeight="12.75"/>
  <cols>
    <col min="1" max="16384" width="9.140625" style="0" customWidth="1"/>
  </cols>
  <sheetData>
    <row r="1" ht="20.25">
      <c r="A1" s="2" t="s">
        <v>0</v>
      </c>
    </row>
    <row r="3" spans="3:5" ht="12.75">
      <c r="C3" s="26" t="s">
        <v>65</v>
      </c>
      <c r="E3" s="9" t="s">
        <v>66</v>
      </c>
    </row>
    <row r="5" ht="12.75">
      <c r="A5" s="1" t="s">
        <v>67</v>
      </c>
    </row>
    <row r="7" spans="1:10" ht="12.75">
      <c r="A7" t="s">
        <v>1</v>
      </c>
      <c r="D7" s="4" t="s">
        <v>35</v>
      </c>
      <c r="E7" s="6">
        <v>10000</v>
      </c>
      <c r="F7" t="s">
        <v>4</v>
      </c>
      <c r="I7" s="4"/>
      <c r="J7" s="14"/>
    </row>
    <row r="8" spans="1:10" ht="12.75">
      <c r="A8" t="s">
        <v>2</v>
      </c>
      <c r="D8" s="4" t="s">
        <v>5</v>
      </c>
      <c r="E8" s="27">
        <v>1000</v>
      </c>
      <c r="F8" t="s">
        <v>33</v>
      </c>
      <c r="I8" s="4"/>
      <c r="J8" s="17"/>
    </row>
    <row r="9" spans="1:10" ht="12.75">
      <c r="A9" t="s">
        <v>3</v>
      </c>
      <c r="D9" s="4" t="s">
        <v>6</v>
      </c>
      <c r="E9" s="6">
        <v>10</v>
      </c>
      <c r="I9" s="4"/>
      <c r="J9" s="14"/>
    </row>
    <row r="10" spans="1:10" ht="12.75">
      <c r="A10" t="s">
        <v>63</v>
      </c>
      <c r="D10" s="4" t="s">
        <v>14</v>
      </c>
      <c r="E10" s="6">
        <v>10</v>
      </c>
      <c r="F10" t="s">
        <v>10</v>
      </c>
      <c r="I10" s="4"/>
      <c r="J10" s="14"/>
    </row>
    <row r="11" spans="1:10" ht="12.75">
      <c r="A11" t="s">
        <v>31</v>
      </c>
      <c r="D11" s="4"/>
      <c r="E11" s="6">
        <v>0</v>
      </c>
      <c r="F11" t="s">
        <v>16</v>
      </c>
      <c r="I11" s="4"/>
      <c r="J11" s="14"/>
    </row>
    <row r="12" spans="4:10" ht="12.75">
      <c r="D12" s="4"/>
      <c r="I12" s="4"/>
      <c r="J12" s="14"/>
    </row>
    <row r="13" spans="1:10" ht="12.75">
      <c r="A13" t="s">
        <v>22</v>
      </c>
      <c r="D13" s="4" t="s">
        <v>7</v>
      </c>
      <c r="E13" s="7">
        <f>1000*2*E7/(E8*E8)</f>
        <v>20</v>
      </c>
      <c r="F13" t="s">
        <v>34</v>
      </c>
      <c r="I13" s="4"/>
      <c r="J13" s="17"/>
    </row>
    <row r="14" spans="1:10" ht="12.75">
      <c r="A14" t="s">
        <v>17</v>
      </c>
      <c r="D14" s="4" t="s">
        <v>18</v>
      </c>
      <c r="E14" s="7">
        <f>E13*E9</f>
        <v>200</v>
      </c>
      <c r="F14" t="s">
        <v>34</v>
      </c>
      <c r="I14" s="4"/>
      <c r="J14" s="17"/>
    </row>
    <row r="15" spans="1:10" ht="12.75">
      <c r="A15" t="s">
        <v>8</v>
      </c>
      <c r="D15" s="4" t="s">
        <v>9</v>
      </c>
      <c r="E15" s="7">
        <f>E8/E9</f>
        <v>100</v>
      </c>
      <c r="F15" t="s">
        <v>33</v>
      </c>
      <c r="I15" s="4"/>
      <c r="J15" s="16"/>
    </row>
    <row r="16" spans="1:14" ht="12.75">
      <c r="A16" t="s">
        <v>11</v>
      </c>
      <c r="D16" s="5" t="s">
        <v>15</v>
      </c>
      <c r="E16" s="7">
        <v>3</v>
      </c>
      <c r="F16" t="s">
        <v>36</v>
      </c>
      <c r="I16" s="5"/>
      <c r="J16" s="14"/>
      <c r="M16" s="5"/>
      <c r="N16" s="4"/>
    </row>
    <row r="17" spans="1:14" ht="12.75">
      <c r="A17" t="s">
        <v>23</v>
      </c>
      <c r="D17" s="4" t="s">
        <v>24</v>
      </c>
      <c r="E17" s="7">
        <f>E14*E9</f>
        <v>2000</v>
      </c>
      <c r="F17" t="s">
        <v>34</v>
      </c>
      <c r="I17" s="4"/>
      <c r="J17" s="17"/>
      <c r="M17" s="20"/>
      <c r="N17" s="22"/>
    </row>
    <row r="18" spans="1:14" ht="12.75">
      <c r="A18" t="s">
        <v>12</v>
      </c>
      <c r="D18" s="4" t="s">
        <v>13</v>
      </c>
      <c r="E18" s="7">
        <f>1000*E16/E17</f>
        <v>1.5</v>
      </c>
      <c r="F18" t="s">
        <v>16</v>
      </c>
      <c r="I18" s="4"/>
      <c r="J18" s="16"/>
      <c r="M18" s="4"/>
      <c r="N18" s="21"/>
    </row>
    <row r="19" spans="1:14" ht="12.75">
      <c r="A19" t="s">
        <v>19</v>
      </c>
      <c r="D19" s="4" t="s">
        <v>20</v>
      </c>
      <c r="E19" s="7">
        <f>500*(E18-E11)/E9</f>
        <v>75</v>
      </c>
      <c r="F19" t="s">
        <v>21</v>
      </c>
      <c r="I19" s="4"/>
      <c r="J19" s="14"/>
      <c r="M19" s="4"/>
      <c r="N19" s="21"/>
    </row>
    <row r="20" spans="5:14" ht="12.75">
      <c r="E20" s="3"/>
      <c r="J20" s="14"/>
      <c r="M20" s="4"/>
      <c r="N20" s="21"/>
    </row>
    <row r="21" spans="1:14" ht="12.75">
      <c r="A21" t="s">
        <v>40</v>
      </c>
      <c r="D21" s="4" t="s">
        <v>26</v>
      </c>
      <c r="E21" s="10">
        <f>E15/(E11+2*0.001*E19)</f>
        <v>666.6666666666667</v>
      </c>
      <c r="F21" t="s">
        <v>27</v>
      </c>
      <c r="I21" s="4"/>
      <c r="J21" s="28"/>
      <c r="M21" s="4"/>
      <c r="N21" s="21"/>
    </row>
    <row r="22" spans="1:14" ht="12.75">
      <c r="A22" t="s">
        <v>42</v>
      </c>
      <c r="D22" s="4" t="s">
        <v>43</v>
      </c>
      <c r="E22" s="10">
        <f>E23/(E15)</f>
        <v>20</v>
      </c>
      <c r="F22" t="s">
        <v>27</v>
      </c>
      <c r="I22" s="4"/>
      <c r="J22" s="14"/>
      <c r="M22" s="23"/>
      <c r="N22" s="24"/>
    </row>
    <row r="23" spans="1:14" ht="12.75">
      <c r="A23" t="s">
        <v>28</v>
      </c>
      <c r="D23" s="4" t="s">
        <v>29</v>
      </c>
      <c r="E23" s="7">
        <f>2*E7/E10</f>
        <v>2000</v>
      </c>
      <c r="F23" t="s">
        <v>39</v>
      </c>
      <c r="M23" s="4"/>
      <c r="N23" s="21"/>
    </row>
    <row r="24" spans="13:14" ht="12.75">
      <c r="M24" s="4"/>
      <c r="N24" s="21"/>
    </row>
    <row r="25" spans="13:14" ht="12.75">
      <c r="M25" s="4"/>
      <c r="N25" s="21"/>
    </row>
    <row r="26" spans="1:14" ht="12.75">
      <c r="A26" s="13"/>
      <c r="B26" s="14"/>
      <c r="C26" s="14"/>
      <c r="D26" s="14"/>
      <c r="E26" s="14"/>
      <c r="F26" s="14"/>
      <c r="G26" s="14"/>
      <c r="H26" s="13"/>
      <c r="I26" s="14"/>
      <c r="J26" s="14"/>
      <c r="K26" s="14"/>
      <c r="L26" s="14"/>
      <c r="M26" s="4"/>
      <c r="N26" s="21"/>
    </row>
    <row r="27" spans="1:12" ht="12.75">
      <c r="A27" s="14"/>
      <c r="B27" s="14"/>
      <c r="C27" s="14"/>
      <c r="D27" s="15"/>
      <c r="E27" s="14"/>
      <c r="F27" s="14"/>
      <c r="G27" s="14"/>
      <c r="H27" s="14"/>
      <c r="I27" s="14"/>
      <c r="J27" s="14"/>
      <c r="K27" s="15"/>
      <c r="L27" s="16"/>
    </row>
    <row r="28" spans="1:12" ht="12.75">
      <c r="A28" s="14"/>
      <c r="B28" s="14"/>
      <c r="C28" s="14"/>
      <c r="D28" s="15"/>
      <c r="E28" s="30"/>
      <c r="F28" s="14"/>
      <c r="G28" s="14"/>
      <c r="H28" s="14"/>
      <c r="I28" s="14"/>
      <c r="J28" s="14"/>
      <c r="K28" s="15"/>
      <c r="L28" s="17"/>
    </row>
    <row r="29" spans="1:12" ht="12.75">
      <c r="A29" s="14"/>
      <c r="B29" s="14"/>
      <c r="C29" s="14"/>
      <c r="D29" s="15"/>
      <c r="E29" s="14"/>
      <c r="F29" s="14"/>
      <c r="G29" s="14"/>
      <c r="H29" s="14"/>
      <c r="I29" s="14"/>
      <c r="J29" s="14"/>
      <c r="K29" s="15"/>
      <c r="L29" s="14"/>
    </row>
    <row r="30" spans="1:12" ht="12.75">
      <c r="A30" s="14"/>
      <c r="B30" s="14"/>
      <c r="C30" s="14"/>
      <c r="D30" s="15"/>
      <c r="E30" s="14"/>
      <c r="F30" s="14"/>
      <c r="G30" s="14"/>
      <c r="H30" s="14"/>
      <c r="I30" s="14"/>
      <c r="J30" s="14"/>
      <c r="K30" s="15"/>
      <c r="L30" s="14"/>
    </row>
    <row r="31" spans="1:12" ht="12.75">
      <c r="A31" s="14"/>
      <c r="B31" s="14"/>
      <c r="C31" s="14"/>
      <c r="D31" s="15"/>
      <c r="E31" s="14"/>
      <c r="F31" s="14"/>
      <c r="G31" s="14"/>
      <c r="H31" s="14"/>
      <c r="I31" s="14"/>
      <c r="J31" s="14"/>
      <c r="K31" s="15"/>
      <c r="L31" s="14"/>
    </row>
    <row r="32" spans="1:12" ht="12.75">
      <c r="A32" s="14"/>
      <c r="B32" s="14"/>
      <c r="C32" s="14"/>
      <c r="D32" s="15"/>
      <c r="E32" s="14"/>
      <c r="F32" s="14"/>
      <c r="G32" s="14"/>
      <c r="H32" s="14"/>
      <c r="I32" s="14"/>
      <c r="J32" s="14"/>
      <c r="K32" s="15"/>
      <c r="L32" s="14"/>
    </row>
    <row r="33" spans="1:12" ht="12.75">
      <c r="A33" s="14"/>
      <c r="B33" s="14"/>
      <c r="C33" s="14"/>
      <c r="D33" s="15"/>
      <c r="E33" s="16"/>
      <c r="F33" s="14"/>
      <c r="G33" s="14"/>
      <c r="H33" s="14"/>
      <c r="I33" s="14"/>
      <c r="J33" s="14"/>
      <c r="K33" s="15"/>
      <c r="L33" s="17"/>
    </row>
    <row r="34" spans="1:15" ht="12.75">
      <c r="A34" s="14"/>
      <c r="B34" s="14"/>
      <c r="C34" s="14"/>
      <c r="D34" s="15"/>
      <c r="E34" s="16"/>
      <c r="F34" s="14"/>
      <c r="G34" s="16"/>
      <c r="H34" s="14"/>
      <c r="I34" s="14"/>
      <c r="J34" s="14"/>
      <c r="K34" s="15"/>
      <c r="L34" s="17"/>
      <c r="O34" s="3"/>
    </row>
    <row r="35" spans="1:12" ht="12.75">
      <c r="A35" s="14"/>
      <c r="B35" s="14"/>
      <c r="C35" s="14"/>
      <c r="D35" s="15"/>
      <c r="E35" s="16"/>
      <c r="F35" s="14"/>
      <c r="G35" s="16"/>
      <c r="H35" s="14"/>
      <c r="I35" s="14"/>
      <c r="J35" s="14"/>
      <c r="K35" s="15"/>
      <c r="L35" s="16"/>
    </row>
    <row r="36" spans="1:12" ht="12.75">
      <c r="A36" s="14"/>
      <c r="B36" s="14"/>
      <c r="C36" s="14"/>
      <c r="D36" s="18"/>
      <c r="E36" s="16"/>
      <c r="F36" s="14"/>
      <c r="G36" s="14"/>
      <c r="H36" s="14"/>
      <c r="I36" s="14"/>
      <c r="J36" s="14"/>
      <c r="K36" s="18"/>
      <c r="L36" s="16"/>
    </row>
    <row r="37" spans="1:12" ht="12.75">
      <c r="A37" s="14"/>
      <c r="B37" s="14"/>
      <c r="C37" s="14"/>
      <c r="D37" s="15"/>
      <c r="E37" s="16"/>
      <c r="F37" s="14"/>
      <c r="G37" s="14"/>
      <c r="H37" s="14"/>
      <c r="I37" s="14"/>
      <c r="J37" s="14"/>
      <c r="K37" s="15"/>
      <c r="L37" s="17"/>
    </row>
    <row r="38" spans="1:14" ht="12.75">
      <c r="A38" s="14"/>
      <c r="B38" s="14"/>
      <c r="C38" s="14"/>
      <c r="D38" s="15"/>
      <c r="E38" s="16"/>
      <c r="F38" s="14"/>
      <c r="G38" s="14"/>
      <c r="H38" s="14"/>
      <c r="I38" s="14"/>
      <c r="J38" s="14"/>
      <c r="K38" s="15"/>
      <c r="L38" s="16"/>
      <c r="M38" s="14"/>
      <c r="N38" s="14"/>
    </row>
    <row r="39" spans="1:14" ht="12.75">
      <c r="A39" s="14"/>
      <c r="B39" s="14"/>
      <c r="C39" s="14"/>
      <c r="D39" s="15"/>
      <c r="E39" s="16"/>
      <c r="F39" s="14"/>
      <c r="G39" s="14"/>
      <c r="H39" s="14"/>
      <c r="I39" s="14"/>
      <c r="J39" s="14"/>
      <c r="K39" s="15"/>
      <c r="L39" s="14"/>
      <c r="M39" s="14"/>
      <c r="N39" s="14"/>
    </row>
    <row r="40" spans="1:14" ht="12.75">
      <c r="A40" s="14"/>
      <c r="B40" s="14"/>
      <c r="C40" s="14"/>
      <c r="D40" s="14"/>
      <c r="E40" s="16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14"/>
      <c r="C41" s="14"/>
      <c r="D41" s="15"/>
      <c r="E41" s="16"/>
      <c r="F41" s="14"/>
      <c r="G41" s="14"/>
      <c r="H41" s="14"/>
      <c r="I41" s="14"/>
      <c r="J41" s="14"/>
      <c r="K41" s="15"/>
      <c r="L41" s="19"/>
      <c r="M41" s="14"/>
      <c r="N41" s="14"/>
    </row>
    <row r="42" spans="1:14" ht="12.75">
      <c r="A42" s="14"/>
      <c r="B42" s="14"/>
      <c r="C42" s="14"/>
      <c r="D42" s="15"/>
      <c r="E42" s="19"/>
      <c r="F42" s="14"/>
      <c r="G42" s="14"/>
      <c r="H42" s="14"/>
      <c r="I42" s="14"/>
      <c r="J42" s="14"/>
      <c r="K42" s="15"/>
      <c r="L42" s="19"/>
      <c r="M42" s="14"/>
      <c r="N42" s="14"/>
    </row>
    <row r="43" spans="1:14" ht="12.75">
      <c r="A43" s="14"/>
      <c r="B43" s="14"/>
      <c r="C43" s="14"/>
      <c r="D43" s="15"/>
      <c r="E43" s="16"/>
      <c r="F43" s="14"/>
      <c r="G43" s="14"/>
      <c r="H43" s="14"/>
      <c r="I43" s="14"/>
      <c r="J43" s="14"/>
      <c r="K43" s="15"/>
      <c r="L43" s="14"/>
      <c r="M43" s="14"/>
      <c r="N43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2005-06-24T14:03:39Z</cp:lastPrinted>
  <dcterms:created xsi:type="dcterms:W3CDTF">2005-06-24T06:23:33Z</dcterms:created>
  <dcterms:modified xsi:type="dcterms:W3CDTF">2006-09-23T05:00:58Z</dcterms:modified>
  <cp:category/>
  <cp:version/>
  <cp:contentType/>
  <cp:contentStatus/>
</cp:coreProperties>
</file>